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or.b\Desktop\"/>
    </mc:Choice>
  </mc:AlternateContent>
  <xr:revisionPtr revIDLastSave="0" documentId="13_ncr:1_{CFB74969-44D9-48E2-8929-5A47F2FBA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70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4" l="1"/>
  <c r="E44" i="14"/>
  <c r="E43" i="14"/>
  <c r="E7" i="14"/>
  <c r="E42" i="14"/>
  <c r="F42" i="14" s="1"/>
  <c r="E41" i="14"/>
  <c r="F41" i="14" s="1"/>
  <c r="E40" i="14"/>
  <c r="F40" i="14" s="1"/>
  <c r="E39" i="14"/>
  <c r="F39" i="14" s="1"/>
  <c r="E38" i="14"/>
  <c r="F38" i="14" s="1"/>
  <c r="E37" i="14"/>
  <c r="F37" i="14" s="1"/>
  <c r="E36" i="14"/>
  <c r="F36" i="14" s="1"/>
  <c r="E35" i="14"/>
  <c r="F35" i="14" s="1"/>
  <c r="E34" i="14"/>
  <c r="F34" i="14" s="1"/>
  <c r="F33" i="14"/>
  <c r="E32" i="14"/>
  <c r="F32" i="14" s="1"/>
  <c r="E31" i="14"/>
  <c r="F31" i="14" s="1"/>
  <c r="I30" i="14"/>
  <c r="F26" i="14" s="1"/>
  <c r="E25" i="14"/>
  <c r="F25" i="14" s="1"/>
  <c r="E23" i="14"/>
  <c r="F23" i="14" s="1"/>
  <c r="E22" i="14"/>
  <c r="F22" i="14" s="1"/>
  <c r="E21" i="14"/>
  <c r="F21" i="14" s="1"/>
  <c r="E20" i="14"/>
  <c r="F20" i="14" s="1"/>
  <c r="E18" i="14"/>
  <c r="F18" i="14" s="1"/>
  <c r="I17" i="14"/>
  <c r="I35" i="14" s="1"/>
  <c r="E17" i="14"/>
  <c r="F17" i="14" s="1"/>
  <c r="E16" i="14"/>
  <c r="F16" i="14" s="1"/>
  <c r="E12" i="14"/>
  <c r="F12" i="14" s="1"/>
  <c r="I11" i="14"/>
  <c r="E19" i="14" s="1"/>
  <c r="F19" i="14" s="1"/>
  <c r="E11" i="14"/>
  <c r="F11" i="14" s="1"/>
  <c r="F10" i="14"/>
  <c r="E9" i="14"/>
  <c r="F9" i="14" s="1"/>
  <c r="F43" i="14" l="1"/>
  <c r="F45" i="14" s="1"/>
  <c r="F13" i="14"/>
  <c r="E24" i="14" l="1"/>
  <c r="F24" i="14" s="1"/>
  <c r="E27" i="14"/>
  <c r="F27" i="14" s="1"/>
  <c r="F28" i="14" l="1"/>
  <c r="F46" i="14" s="1"/>
  <c r="E48" i="14" l="1"/>
  <c r="F48" i="14" s="1"/>
  <c r="I36" i="14"/>
  <c r="I38" i="14" s="1"/>
  <c r="I39" i="14" s="1"/>
  <c r="F50" i="14" l="1"/>
  <c r="I41" i="14"/>
  <c r="I42" i="14" s="1"/>
  <c r="I46" i="14" s="1"/>
  <c r="I47" i="14" s="1"/>
</calcChain>
</file>

<file path=xl/sharedStrings.xml><?xml version="1.0" encoding="utf-8"?>
<sst xmlns="http://schemas.openxmlformats.org/spreadsheetml/2006/main" count="119" uniqueCount="113">
  <si>
    <t>סעיף</t>
  </si>
  <si>
    <t>מגורים</t>
  </si>
  <si>
    <t>קרקע</t>
  </si>
  <si>
    <t>דיור חלופי לבעלי הדירות</t>
  </si>
  <si>
    <t>הובלה</t>
  </si>
  <si>
    <t>פרק ב'- כלליות</t>
  </si>
  <si>
    <t>תכנון ויעוץ</t>
  </si>
  <si>
    <t>מבניה ישירה</t>
  </si>
  <si>
    <t>עו"ד יזם (מכירות)</t>
  </si>
  <si>
    <t>אגרות והיטלים</t>
  </si>
  <si>
    <t>בקיזוז בניה קיימת</t>
  </si>
  <si>
    <t xml:space="preserve">פרסום שיווק </t>
  </si>
  <si>
    <t>סה"כ כלליות</t>
  </si>
  <si>
    <t xml:space="preserve">פרק ג'- בנייה ישירה </t>
  </si>
  <si>
    <t>הריסה ופינוי</t>
  </si>
  <si>
    <t>פיתוח חצר</t>
  </si>
  <si>
    <t>מרפסות</t>
  </si>
  <si>
    <t>מרפסות גג</t>
  </si>
  <si>
    <t xml:space="preserve">סה"כ בנייה ישירה </t>
  </si>
  <si>
    <t>סה"כ הקמה = קרקע + כלליות +בנייה ישירה</t>
  </si>
  <si>
    <t xml:space="preserve">מימון </t>
  </si>
  <si>
    <t>מעלות הקמה</t>
  </si>
  <si>
    <t>כולל ערבויות חוק מכר, עמלת אי ניצול, פיקוח בנקאי, ערבויות פיננסיות, עמלת לווי וריבית</t>
  </si>
  <si>
    <t>סה"כ עלות הקמה ומימון</t>
  </si>
  <si>
    <t>פיקוח מטעם הדיירים</t>
  </si>
  <si>
    <t>ברמת מעטפת</t>
  </si>
  <si>
    <t xml:space="preserve">ליח"ד </t>
  </si>
  <si>
    <t>לחודש, לתקופת הבניה</t>
  </si>
  <si>
    <t>עו"ד דיירים</t>
  </si>
  <si>
    <t>שווי דירות הדיירים</t>
  </si>
  <si>
    <t>בלתי צפוי מראש</t>
  </si>
  <si>
    <t>תקורה, ניהול ופקוח</t>
  </si>
  <si>
    <t>ממכירות</t>
  </si>
  <si>
    <t>עלות גמר לשטחים משותפים</t>
  </si>
  <si>
    <t>תקופת הבניה</t>
  </si>
  <si>
    <t>מס' יח"ד בפרויקט</t>
  </si>
  <si>
    <t>מס' יח"ד לדיירים</t>
  </si>
  <si>
    <t>נתוני שטחי הפרויקט</t>
  </si>
  <si>
    <t>שטח תת קרקעי</t>
  </si>
  <si>
    <t>שטח מרפסות</t>
  </si>
  <si>
    <t>שטח מרפסת גג</t>
  </si>
  <si>
    <t>שטח חצר</t>
  </si>
  <si>
    <t>כמות</t>
  </si>
  <si>
    <t>סה"כ לפרויקט</t>
  </si>
  <si>
    <t>בסיס נתונים</t>
  </si>
  <si>
    <t>לדייר, לתקופת הבניה</t>
  </si>
  <si>
    <t>מס' יח"ד ליזם</t>
  </si>
  <si>
    <t>תקציב פרויקט - התחדשות עירונית</t>
  </si>
  <si>
    <t>שטח בנוי קיים עילי</t>
  </si>
  <si>
    <t>יש להזין את הנתונים לקבלת אומדן תקציב הבניה</t>
  </si>
  <si>
    <t>לדייר, לכיוון</t>
  </si>
  <si>
    <t>שטח עילי מסחר/משרדים</t>
  </si>
  <si>
    <t>חב' חשמל - מגורים</t>
  </si>
  <si>
    <t>חב' חשמל - מסחר/משרדים</t>
  </si>
  <si>
    <t>שטח עילי - מסחר/משרדים</t>
  </si>
  <si>
    <t>שטח משותף - מסחר/משרדים</t>
  </si>
  <si>
    <t>שטח משותף מסחר/משרדים</t>
  </si>
  <si>
    <t>סה"כ הקמה ומימון</t>
  </si>
  <si>
    <t>עודף לאחר הוצאות מימון</t>
  </si>
  <si>
    <t>סה"כ הכנסות</t>
  </si>
  <si>
    <t>סה"כ הקמה (לפני מימון)</t>
  </si>
  <si>
    <t xml:space="preserve">שיעור העודף לעלות </t>
  </si>
  <si>
    <t xml:space="preserve">עודף לפני הוצאות מימון </t>
  </si>
  <si>
    <t>שיעור העודף לעלות לפני מימון</t>
  </si>
  <si>
    <t xml:space="preserve">הוצאות מימון </t>
  </si>
  <si>
    <t>מטלה ציבורית</t>
  </si>
  <si>
    <t>קרן אחזקה</t>
  </si>
  <si>
    <r>
      <t xml:space="preserve">עלות דירות התמורה </t>
    </r>
    <r>
      <rPr>
        <sz val="10"/>
        <color theme="1"/>
        <rFont val="David"/>
        <family val="2"/>
      </rPr>
      <t>(לצורך חישוב מס רכישה)</t>
    </r>
  </si>
  <si>
    <t>שווי הפרויקט ללא מע"מ</t>
  </si>
  <si>
    <t>שווי דירות הדיירים ללא מע"מ</t>
  </si>
  <si>
    <t>סה"כ פדיון ליזם ללא מע"מ</t>
  </si>
  <si>
    <t xml:space="preserve">מס רכישה </t>
  </si>
  <si>
    <t>מעלות התמורה (5% - עד 24 חודשים)</t>
  </si>
  <si>
    <t>תכנון ויעוץ (תעסוקה ומסחר)</t>
  </si>
  <si>
    <t>משטח בניה תעסוקה+מסחר</t>
  </si>
  <si>
    <t>שטח עילי -מרקמי עד 10 קומות</t>
  </si>
  <si>
    <t xml:space="preserve">שטח עילי - מעל 24 קומות </t>
  </si>
  <si>
    <t>שטח עילי - עד 24 קומות (כולל)</t>
  </si>
  <si>
    <t xml:space="preserve">מרתפים  </t>
  </si>
  <si>
    <t>שווי דירות היזם  (לשיווק) ללא מע"מ</t>
  </si>
  <si>
    <t>קומת עמודים מפולשת</t>
  </si>
  <si>
    <t>אומדן לפי יזם</t>
  </si>
  <si>
    <t>כולל מע"מ</t>
  </si>
  <si>
    <t>* כל העלויות ללא מע"מ, אלא אם נכתב אחרת.</t>
  </si>
  <si>
    <t>* מתקני חניה/תשלום קרן חניה/שימור וכדו' העלות תלקח בחשבון בהתאם לסוג ההוצאה.</t>
  </si>
  <si>
    <t>* מפתח עלויות זה יבחן תקופתית ויעודכן במידת הצורך</t>
  </si>
  <si>
    <t>מטלה ציבורית ברמת גמר מלא</t>
  </si>
  <si>
    <t>מטלה ציבורית ברמת מעטפת</t>
  </si>
  <si>
    <t>כולל מע"מ, במפרט חשכ"ל</t>
  </si>
  <si>
    <t>ממכירות כולל מע"מ בהפחתת 5,000 ליח"ד לשיווק</t>
  </si>
  <si>
    <t>סה"כ קרקע + ייזום</t>
  </si>
  <si>
    <t>הוצאות ארגון דיירים</t>
  </si>
  <si>
    <t>כמות יח"ד</t>
  </si>
  <si>
    <t>שכ"ט ליח"ד</t>
  </si>
  <si>
    <t xml:space="preserve">שכ"ט </t>
  </si>
  <si>
    <t>שכ"ט מצטבר</t>
  </si>
  <si>
    <t>1-12</t>
  </si>
  <si>
    <t>13-24</t>
  </si>
  <si>
    <t>25-40</t>
  </si>
  <si>
    <t>41-80</t>
  </si>
  <si>
    <t>81-150</t>
  </si>
  <si>
    <t>151ואילך</t>
  </si>
  <si>
    <t>לפי טבלת עלויות, ראה מטה</t>
  </si>
  <si>
    <t>ארגון דיירים *</t>
  </si>
  <si>
    <t>* ארגון דיירים - סעיף זה בכפוף להצגת נספח התחייבות היזם לשכר מארגן והצגת החוזה החתום ע"י היזם וכל הדיירים.</t>
  </si>
  <si>
    <t xml:space="preserve">אוןמדן היטל השבחה </t>
  </si>
  <si>
    <t xml:space="preserve">היטל השבחה </t>
  </si>
  <si>
    <t>ריווחיות הפרויקט</t>
  </si>
  <si>
    <t xml:space="preserve">שטחים נוספים ללא הגדרה </t>
  </si>
  <si>
    <t>שטחים נוספים במידה ויש</t>
  </si>
  <si>
    <t xml:space="preserve">עלויות (יקבע על ידי הרשות) </t>
  </si>
  <si>
    <t>* פינוי בינוי - קרן אחזקה למשך X שנים עבור תושבים חוזרים (לא משקיעים) לפי מדיניות עירייה</t>
  </si>
  <si>
    <t>* דמ"ש לדירה בשטח של כ-Y מ"ר.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</si>
</sst>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₪&quot;\ #,##0;&quot;₪&quot;\ \-#,##0"/>
    <numFmt numFmtId="7" formatCode="&quot;₪&quot;\ #,##0.00;&quot;₪&quot;\ \-#,##0.0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  <numFmt numFmtId="165" formatCode="#,##0\ \מ\'\'\ר"/>
    <numFmt numFmtId="166" formatCode="0.0%"/>
    <numFmt numFmtId="167" formatCode="#,##0\ \ש\'\'\ח\ \ל\מ\'\'\ר"/>
    <numFmt numFmtId="168" formatCode="&quot;₪&quot;\ #,##0"/>
    <numFmt numFmtId="169" formatCode="#,###\ \ל\י\ח\'\'\ד"/>
  </numFmts>
  <fonts count="18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theme="1"/>
      <name val="Arial"/>
      <family val="2"/>
      <charset val="177"/>
      <scheme val="minor"/>
    </font>
    <font>
      <sz val="12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color indexed="10"/>
      <name val="David"/>
      <family val="2"/>
    </font>
    <font>
      <sz val="12"/>
      <color theme="1"/>
      <name val="David"/>
      <family val="2"/>
    </font>
    <font>
      <b/>
      <sz val="11"/>
      <name val="David"/>
      <family val="2"/>
    </font>
    <font>
      <b/>
      <sz val="13"/>
      <name val="David"/>
      <family val="2"/>
    </font>
    <font>
      <sz val="11"/>
      <name val="David"/>
      <family val="2"/>
    </font>
    <font>
      <sz val="11"/>
      <color theme="1"/>
      <name val="David"/>
      <family val="2"/>
    </font>
    <font>
      <sz val="10"/>
      <name val="Arial"/>
      <family val="2"/>
    </font>
    <font>
      <b/>
      <sz val="12"/>
      <name val="David"/>
      <family val="2"/>
      <charset val="177"/>
    </font>
    <font>
      <u/>
      <sz val="12"/>
      <name val="David"/>
      <family val="2"/>
      <charset val="177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0"/>
      <color theme="1"/>
      <name val="David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0" fontId="1" fillId="0" borderId="0"/>
  </cellStyleXfs>
  <cellXfs count="147">
    <xf numFmtId="0" fontId="0" fillId="0" borderId="0" xfId="0"/>
    <xf numFmtId="167" fontId="3" fillId="0" borderId="2" xfId="1" applyNumberFormat="1" applyFont="1" applyBorder="1" applyAlignment="1">
      <alignment readingOrder="2"/>
    </xf>
    <xf numFmtId="0" fontId="5" fillId="0" borderId="1" xfId="1" applyFont="1" applyBorder="1"/>
    <xf numFmtId="3" fontId="3" fillId="0" borderId="0" xfId="1" applyNumberFormat="1" applyFont="1"/>
    <xf numFmtId="0" fontId="3" fillId="0" borderId="1" xfId="1" applyFont="1" applyBorder="1"/>
    <xf numFmtId="5" fontId="3" fillId="0" borderId="2" xfId="2" applyNumberFormat="1" applyFont="1" applyFill="1" applyBorder="1"/>
    <xf numFmtId="0" fontId="5" fillId="2" borderId="6" xfId="1" applyFont="1" applyFill="1" applyBorder="1"/>
    <xf numFmtId="3" fontId="5" fillId="0" borderId="0" xfId="1" applyNumberFormat="1" applyFont="1"/>
    <xf numFmtId="0" fontId="5" fillId="0" borderId="2" xfId="1" applyFont="1" applyBorder="1"/>
    <xf numFmtId="0" fontId="3" fillId="0" borderId="9" xfId="1" applyFont="1" applyBorder="1"/>
    <xf numFmtId="10" fontId="3" fillId="0" borderId="2" xfId="3" applyNumberFormat="1" applyFont="1" applyFill="1" applyBorder="1"/>
    <xf numFmtId="0" fontId="3" fillId="0" borderId="12" xfId="1" applyFont="1" applyBorder="1"/>
    <xf numFmtId="10" fontId="3" fillId="0" borderId="13" xfId="3" applyNumberFormat="1" applyFont="1" applyFill="1" applyBorder="1"/>
    <xf numFmtId="10" fontId="5" fillId="2" borderId="24" xfId="3" applyNumberFormat="1" applyFont="1" applyFill="1" applyBorder="1"/>
    <xf numFmtId="10" fontId="5" fillId="2" borderId="13" xfId="3" applyNumberFormat="1" applyFont="1" applyFill="1" applyBorder="1"/>
    <xf numFmtId="166" fontId="3" fillId="0" borderId="0" xfId="5" applyNumberFormat="1" applyFont="1"/>
    <xf numFmtId="0" fontId="5" fillId="0" borderId="15" xfId="1" applyFont="1" applyBorder="1"/>
    <xf numFmtId="0" fontId="5" fillId="0" borderId="10" xfId="1" applyFont="1" applyBorder="1"/>
    <xf numFmtId="0" fontId="3" fillId="0" borderId="0" xfId="1" applyFont="1"/>
    <xf numFmtId="9" fontId="3" fillId="0" borderId="2" xfId="1" applyNumberFormat="1" applyFont="1" applyBorder="1"/>
    <xf numFmtId="10" fontId="3" fillId="0" borderId="0" xfId="3" applyNumberFormat="1" applyFont="1" applyBorder="1"/>
    <xf numFmtId="0" fontId="5" fillId="2" borderId="17" xfId="1" applyFont="1" applyFill="1" applyBorder="1"/>
    <xf numFmtId="0" fontId="5" fillId="2" borderId="18" xfId="1" applyFont="1" applyFill="1" applyBorder="1"/>
    <xf numFmtId="0" fontId="6" fillId="0" borderId="0" xfId="1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right" vertical="top" readingOrder="2"/>
    </xf>
    <xf numFmtId="0" fontId="3" fillId="0" borderId="25" xfId="1" applyFont="1" applyBorder="1"/>
    <xf numFmtId="0" fontId="5" fillId="0" borderId="25" xfId="1" applyFont="1" applyBorder="1"/>
    <xf numFmtId="3" fontId="3" fillId="0" borderId="25" xfId="1" applyNumberFormat="1" applyFont="1" applyBorder="1"/>
    <xf numFmtId="0" fontId="3" fillId="0" borderId="14" xfId="1" applyFont="1" applyBorder="1"/>
    <xf numFmtId="0" fontId="5" fillId="2" borderId="14" xfId="1" applyFont="1" applyFill="1" applyBorder="1"/>
    <xf numFmtId="0" fontId="5" fillId="0" borderId="26" xfId="1" applyFont="1" applyBorder="1"/>
    <xf numFmtId="165" fontId="3" fillId="0" borderId="25" xfId="1" applyNumberFormat="1" applyFont="1" applyBorder="1" applyAlignment="1">
      <alignment readingOrder="2"/>
    </xf>
    <xf numFmtId="165" fontId="3" fillId="0" borderId="27" xfId="1" applyNumberFormat="1" applyFont="1" applyBorder="1" applyAlignment="1">
      <alignment readingOrder="2"/>
    </xf>
    <xf numFmtId="0" fontId="5" fillId="2" borderId="29" xfId="1" applyFont="1" applyFill="1" applyBorder="1"/>
    <xf numFmtId="3" fontId="3" fillId="0" borderId="2" xfId="1" applyNumberFormat="1" applyFont="1" applyBorder="1"/>
    <xf numFmtId="3" fontId="5" fillId="0" borderId="2" xfId="1" applyNumberFormat="1" applyFont="1" applyBorder="1"/>
    <xf numFmtId="165" fontId="7" fillId="0" borderId="2" xfId="0" applyNumberFormat="1" applyFont="1" applyBorder="1" applyAlignment="1">
      <alignment readingOrder="2"/>
    </xf>
    <xf numFmtId="168" fontId="3" fillId="0" borderId="2" xfId="1" applyNumberFormat="1" applyFont="1" applyBorder="1"/>
    <xf numFmtId="0" fontId="7" fillId="0" borderId="1" xfId="0" applyFont="1" applyBorder="1"/>
    <xf numFmtId="5" fontId="3" fillId="0" borderId="1" xfId="1" applyNumberFormat="1" applyFont="1" applyBorder="1"/>
    <xf numFmtId="7" fontId="3" fillId="0" borderId="1" xfId="1" applyNumberFormat="1" applyFont="1" applyBorder="1"/>
    <xf numFmtId="9" fontId="3" fillId="0" borderId="2" xfId="5" applyFont="1" applyBorder="1"/>
    <xf numFmtId="3" fontId="3" fillId="0" borderId="2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 wrapText="1"/>
    </xf>
    <xf numFmtId="0" fontId="3" fillId="0" borderId="2" xfId="1" applyFont="1" applyBorder="1" applyAlignment="1">
      <alignment readingOrder="2"/>
    </xf>
    <xf numFmtId="3" fontId="5" fillId="0" borderId="10" xfId="1" applyNumberFormat="1" applyFont="1" applyBorder="1"/>
    <xf numFmtId="3" fontId="3" fillId="0" borderId="34" xfId="1" applyNumberFormat="1" applyFont="1" applyBorder="1"/>
    <xf numFmtId="0" fontId="5" fillId="2" borderId="7" xfId="1" applyFont="1" applyFill="1" applyBorder="1"/>
    <xf numFmtId="3" fontId="5" fillId="2" borderId="7" xfId="1" applyNumberFormat="1" applyFont="1" applyFill="1" applyBorder="1"/>
    <xf numFmtId="0" fontId="5" fillId="0" borderId="28" xfId="1" applyFont="1" applyBorder="1"/>
    <xf numFmtId="168" fontId="3" fillId="0" borderId="3" xfId="1" applyNumberFormat="1" applyFont="1" applyBorder="1"/>
    <xf numFmtId="168" fontId="3" fillId="0" borderId="36" xfId="1" applyNumberFormat="1" applyFont="1" applyBorder="1"/>
    <xf numFmtId="168" fontId="5" fillId="2" borderId="8" xfId="1" applyNumberFormat="1" applyFont="1" applyFill="1" applyBorder="1"/>
    <xf numFmtId="168" fontId="5" fillId="0" borderId="11" xfId="1" applyNumberFormat="1" applyFont="1" applyBorder="1"/>
    <xf numFmtId="3" fontId="5" fillId="2" borderId="8" xfId="1" applyNumberFormat="1" applyFont="1" applyFill="1" applyBorder="1"/>
    <xf numFmtId="168" fontId="5" fillId="0" borderId="3" xfId="1" applyNumberFormat="1" applyFont="1" applyBorder="1"/>
    <xf numFmtId="168" fontId="3" fillId="0" borderId="3" xfId="3" applyNumberFormat="1" applyFont="1" applyFill="1" applyBorder="1"/>
    <xf numFmtId="3" fontId="5" fillId="2" borderId="18" xfId="1" applyNumberFormat="1" applyFont="1" applyFill="1" applyBorder="1"/>
    <xf numFmtId="3" fontId="5" fillId="2" borderId="19" xfId="1" applyNumberFormat="1" applyFont="1" applyFill="1" applyBorder="1"/>
    <xf numFmtId="0" fontId="3" fillId="0" borderId="10" xfId="1" applyFont="1" applyBorder="1"/>
    <xf numFmtId="0" fontId="3" fillId="0" borderId="26" xfId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0" fontId="10" fillId="0" borderId="5" xfId="1" applyFont="1" applyBorder="1"/>
    <xf numFmtId="0" fontId="8" fillId="0" borderId="16" xfId="1" applyFont="1" applyBorder="1"/>
    <xf numFmtId="0" fontId="10" fillId="0" borderId="0" xfId="1" applyFont="1"/>
    <xf numFmtId="0" fontId="11" fillId="0" borderId="0" xfId="0" applyFont="1"/>
    <xf numFmtId="164" fontId="3" fillId="0" borderId="34" xfId="2" applyNumberFormat="1" applyFont="1" applyFill="1" applyBorder="1" applyAlignment="1">
      <alignment horizontal="right"/>
    </xf>
    <xf numFmtId="0" fontId="3" fillId="0" borderId="39" xfId="1" applyFont="1" applyBorder="1"/>
    <xf numFmtId="168" fontId="7" fillId="0" borderId="40" xfId="0" applyNumberFormat="1" applyFont="1" applyBorder="1"/>
    <xf numFmtId="168" fontId="7" fillId="0" borderId="3" xfId="0" applyNumberFormat="1" applyFont="1" applyBorder="1"/>
    <xf numFmtId="0" fontId="7" fillId="0" borderId="9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9" fontId="15" fillId="0" borderId="3" xfId="5" applyFont="1" applyFill="1" applyBorder="1"/>
    <xf numFmtId="9" fontId="14" fillId="3" borderId="33" xfId="5" applyFont="1" applyFill="1" applyBorder="1"/>
    <xf numFmtId="0" fontId="17" fillId="0" borderId="0" xfId="0" applyFont="1" applyAlignment="1">
      <alignment horizontal="right" vertical="top" readingOrder="2"/>
    </xf>
    <xf numFmtId="0" fontId="7" fillId="0" borderId="2" xfId="0" applyFont="1" applyBorder="1"/>
    <xf numFmtId="0" fontId="7" fillId="0" borderId="42" xfId="0" applyFont="1" applyBorder="1"/>
    <xf numFmtId="5" fontId="7" fillId="0" borderId="3" xfId="0" applyNumberFormat="1" applyFont="1" applyBorder="1"/>
    <xf numFmtId="3" fontId="3" fillId="0" borderId="1" xfId="1" applyNumberFormat="1" applyFont="1" applyBorder="1" applyAlignment="1">
      <alignment horizontal="right" vertical="center"/>
    </xf>
    <xf numFmtId="0" fontId="7" fillId="0" borderId="3" xfId="0" applyFont="1" applyBorder="1" applyProtection="1">
      <protection locked="0"/>
    </xf>
    <xf numFmtId="168" fontId="7" fillId="0" borderId="3" xfId="0" applyNumberFormat="1" applyFont="1" applyBorder="1" applyProtection="1">
      <protection locked="0"/>
    </xf>
    <xf numFmtId="165" fontId="7" fillId="0" borderId="3" xfId="0" applyNumberFormat="1" applyFont="1" applyBorder="1" applyAlignment="1" applyProtection="1">
      <alignment readingOrder="2"/>
      <protection locked="0"/>
    </xf>
    <xf numFmtId="0" fontId="7" fillId="2" borderId="3" xfId="0" applyFont="1" applyFill="1" applyBorder="1"/>
    <xf numFmtId="168" fontId="7" fillId="2" borderId="3" xfId="0" applyNumberFormat="1" applyFont="1" applyFill="1" applyBorder="1"/>
    <xf numFmtId="0" fontId="3" fillId="0" borderId="2" xfId="1" applyFont="1" applyBorder="1"/>
    <xf numFmtId="0" fontId="7" fillId="0" borderId="3" xfId="0" applyFont="1" applyBorder="1"/>
    <xf numFmtId="165" fontId="10" fillId="0" borderId="25" xfId="1" applyNumberFormat="1" applyFont="1" applyBorder="1" applyAlignment="1">
      <alignment readingOrder="2"/>
    </xf>
    <xf numFmtId="0" fontId="3" fillId="0" borderId="1" xfId="1" applyFont="1" applyBorder="1" applyAlignment="1">
      <alignment horizontal="right"/>
    </xf>
    <xf numFmtId="0" fontId="7" fillId="0" borderId="32" xfId="0" applyFont="1" applyBorder="1"/>
    <xf numFmtId="0" fontId="7" fillId="0" borderId="33" xfId="0" applyFont="1" applyBorder="1"/>
    <xf numFmtId="0" fontId="3" fillId="0" borderId="35" xfId="1" applyFont="1" applyBorder="1"/>
    <xf numFmtId="5" fontId="3" fillId="0" borderId="34" xfId="2" applyNumberFormat="1" applyFont="1" applyFill="1" applyBorder="1"/>
    <xf numFmtId="0" fontId="3" fillId="0" borderId="9" xfId="1" applyFont="1" applyBorder="1" applyAlignment="1">
      <alignment horizontal="right" vertical="center"/>
    </xf>
    <xf numFmtId="169" fontId="3" fillId="0" borderId="2" xfId="2" applyNumberFormat="1" applyFont="1" applyFill="1" applyBorder="1" applyAlignment="1">
      <alignment readingOrder="2"/>
    </xf>
    <xf numFmtId="0" fontId="3" fillId="0" borderId="1" xfId="1" applyFont="1" applyBorder="1" applyAlignment="1">
      <alignment horizontal="right" vertical="center"/>
    </xf>
    <xf numFmtId="167" fontId="3" fillId="0" borderId="2" xfId="2" applyNumberFormat="1" applyFont="1" applyFill="1" applyBorder="1" applyAlignment="1">
      <alignment readingOrder="2"/>
    </xf>
    <xf numFmtId="3" fontId="3" fillId="0" borderId="1" xfId="1" applyNumberFormat="1" applyFont="1" applyBorder="1"/>
    <xf numFmtId="167" fontId="3" fillId="0" borderId="4" xfId="1" applyNumberFormat="1" applyFont="1" applyBorder="1" applyAlignment="1">
      <alignment readingOrder="2"/>
    </xf>
    <xf numFmtId="165" fontId="3" fillId="0" borderId="2" xfId="1" applyNumberFormat="1" applyFont="1" applyBorder="1" applyAlignment="1">
      <alignment readingOrder="2"/>
    </xf>
    <xf numFmtId="3" fontId="3" fillId="0" borderId="35" xfId="1" applyNumberFormat="1" applyFont="1" applyBorder="1"/>
    <xf numFmtId="167" fontId="3" fillId="0" borderId="34" xfId="1" applyNumberFormat="1" applyFont="1" applyBorder="1" applyAlignment="1">
      <alignment readingOrder="2"/>
    </xf>
    <xf numFmtId="165" fontId="3" fillId="0" borderId="34" xfId="1" applyNumberFormat="1" applyFont="1" applyBorder="1" applyAlignment="1">
      <alignment readingOrder="2"/>
    </xf>
    <xf numFmtId="165" fontId="7" fillId="0" borderId="34" xfId="0" applyNumberFormat="1" applyFont="1" applyBorder="1" applyAlignment="1">
      <alignment readingOrder="2"/>
    </xf>
    <xf numFmtId="3" fontId="5" fillId="2" borderId="13" xfId="1" applyNumberFormat="1" applyFont="1" applyFill="1" applyBorder="1"/>
    <xf numFmtId="3" fontId="5" fillId="2" borderId="43" xfId="1" applyNumberFormat="1" applyFont="1" applyFill="1" applyBorder="1"/>
    <xf numFmtId="0" fontId="5" fillId="0" borderId="1" xfId="7" applyFont="1" applyBorder="1"/>
    <xf numFmtId="168" fontId="14" fillId="0" borderId="3" xfId="7" applyNumberFormat="1" applyFont="1" applyBorder="1"/>
    <xf numFmtId="0" fontId="15" fillId="0" borderId="9" xfId="7" applyFont="1" applyBorder="1" applyAlignment="1">
      <alignment horizontal="center"/>
    </xf>
    <xf numFmtId="0" fontId="15" fillId="0" borderId="41" xfId="7" applyFont="1" applyBorder="1" applyAlignment="1">
      <alignment horizontal="center"/>
    </xf>
    <xf numFmtId="0" fontId="15" fillId="0" borderId="1" xfId="7" applyFont="1" applyBorder="1"/>
    <xf numFmtId="168" fontId="15" fillId="0" borderId="3" xfId="7" applyNumberFormat="1" applyFont="1" applyBorder="1"/>
    <xf numFmtId="0" fontId="15" fillId="0" borderId="9" xfId="7" applyFont="1" applyBorder="1"/>
    <xf numFmtId="168" fontId="14" fillId="0" borderId="41" xfId="7" applyNumberFormat="1" applyFont="1" applyBorder="1"/>
    <xf numFmtId="0" fontId="13" fillId="3" borderId="1" xfId="7" applyFont="1" applyFill="1" applyBorder="1"/>
    <xf numFmtId="168" fontId="16" fillId="3" borderId="3" xfId="7" applyNumberFormat="1" applyFont="1" applyFill="1" applyBorder="1"/>
    <xf numFmtId="0" fontId="5" fillId="3" borderId="32" xfId="7" applyFont="1" applyFill="1" applyBorder="1"/>
    <xf numFmtId="0" fontId="9" fillId="2" borderId="44" xfId="1" applyFont="1" applyFill="1" applyBorder="1"/>
    <xf numFmtId="0" fontId="9" fillId="2" borderId="45" xfId="1" applyFont="1" applyFill="1" applyBorder="1"/>
    <xf numFmtId="0" fontId="9" fillId="2" borderId="46" xfId="1" applyFont="1" applyFill="1" applyBorder="1"/>
    <xf numFmtId="0" fontId="5" fillId="0" borderId="39" xfId="1" applyFont="1" applyBorder="1"/>
    <xf numFmtId="0" fontId="7" fillId="0" borderId="47" xfId="0" applyFont="1" applyBorder="1"/>
    <xf numFmtId="0" fontId="7" fillId="0" borderId="40" xfId="0" applyFont="1" applyBorder="1"/>
    <xf numFmtId="0" fontId="7" fillId="0" borderId="48" xfId="0" applyFont="1" applyBorder="1"/>
    <xf numFmtId="49" fontId="4" fillId="0" borderId="2" xfId="0" applyNumberFormat="1" applyFont="1" applyBorder="1"/>
    <xf numFmtId="0" fontId="4" fillId="0" borderId="2" xfId="0" applyFont="1" applyBorder="1"/>
    <xf numFmtId="3" fontId="7" fillId="0" borderId="2" xfId="0" applyNumberFormat="1" applyFont="1" applyBorder="1"/>
    <xf numFmtId="49" fontId="7" fillId="0" borderId="2" xfId="0" applyNumberFormat="1" applyFont="1" applyBorder="1" applyAlignment="1">
      <alignment horizontal="right" vertical="top"/>
    </xf>
    <xf numFmtId="165" fontId="3" fillId="0" borderId="49" xfId="1" applyNumberFormat="1" applyFont="1" applyBorder="1" applyAlignment="1">
      <alignment readingOrder="2"/>
    </xf>
    <xf numFmtId="0" fontId="9" fillId="2" borderId="50" xfId="1" applyFont="1" applyFill="1" applyBorder="1"/>
    <xf numFmtId="0" fontId="9" fillId="2" borderId="45" xfId="1" applyFont="1" applyFill="1" applyBorder="1" applyAlignment="1">
      <alignment wrapText="1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1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7" fillId="4" borderId="2" xfId="0" applyFont="1" applyFill="1" applyBorder="1" applyAlignment="1">
      <alignment horizontal="center"/>
    </xf>
    <xf numFmtId="0" fontId="4" fillId="5" borderId="0" xfId="0" applyFont="1" applyFill="1" applyAlignment="1">
      <alignment horizontal="right" vertical="top" readingOrder="2"/>
    </xf>
  </cellXfs>
  <cellStyles count="8">
    <cellStyle name="Comma 2" xfId="4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  <cellStyle name="Normal 3" xfId="6" xr:uid="{00000000-0005-0000-0000-000004000000}"/>
    <cellStyle name="Normal 3 2" xfId="7" xr:uid="{00000000-0005-0000-0000-000005000000}"/>
    <cellStyle name="Percent" xfId="5" builtinId="5"/>
    <cellStyle name="Percent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B1:J67"/>
  <sheetViews>
    <sheetView showGridLines="0" rightToLeft="1" tabSelected="1" topLeftCell="A42" zoomScale="115" zoomScaleNormal="115" workbookViewId="0">
      <selection activeCell="B54" sqref="B54"/>
    </sheetView>
  </sheetViews>
  <sheetFormatPr defaultColWidth="8.625" defaultRowHeight="15.75" x14ac:dyDescent="0.25"/>
  <cols>
    <col min="1" max="1" width="8.625" style="25"/>
    <col min="2" max="2" width="29.125" style="25" customWidth="1"/>
    <col min="3" max="3" width="16.125" style="25" customWidth="1"/>
    <col min="4" max="4" width="43.625" style="25" customWidth="1"/>
    <col min="5" max="5" width="13.375" style="25" customWidth="1"/>
    <col min="6" max="6" width="14.125" style="25" customWidth="1"/>
    <col min="7" max="7" width="16.5" style="25" customWidth="1"/>
    <col min="8" max="8" width="32" style="25" customWidth="1"/>
    <col min="9" max="9" width="17" style="25" customWidth="1"/>
    <col min="10" max="16384" width="8.625" style="25"/>
  </cols>
  <sheetData>
    <row r="1" spans="2:9" ht="16.5" thickBot="1" x14ac:dyDescent="0.3"/>
    <row r="2" spans="2:9" ht="16.5" thickBot="1" x14ac:dyDescent="0.3">
      <c r="B2" s="133" t="s">
        <v>47</v>
      </c>
      <c r="C2" s="134"/>
      <c r="D2" s="134"/>
      <c r="E2" s="134"/>
      <c r="F2" s="135"/>
      <c r="H2" s="67" t="s">
        <v>49</v>
      </c>
    </row>
    <row r="3" spans="2:9" ht="16.5" thickBot="1" x14ac:dyDescent="0.3">
      <c r="B3" s="136"/>
      <c r="C3" s="136"/>
      <c r="D3" s="136"/>
      <c r="E3" s="18"/>
      <c r="F3" s="18"/>
      <c r="G3" s="18"/>
      <c r="H3" s="68"/>
    </row>
    <row r="4" spans="2:9" ht="17.25" thickBot="1" x14ac:dyDescent="0.3">
      <c r="B4" s="119" t="s">
        <v>0</v>
      </c>
      <c r="C4" s="120" t="s">
        <v>1</v>
      </c>
      <c r="D4" s="121"/>
      <c r="E4" s="120" t="s">
        <v>42</v>
      </c>
      <c r="F4" s="121" t="s">
        <v>43</v>
      </c>
      <c r="G4" s="18"/>
      <c r="H4" s="137" t="s">
        <v>44</v>
      </c>
      <c r="I4" s="138"/>
    </row>
    <row r="5" spans="2:9" ht="33.75" thickBot="1" x14ac:dyDescent="0.3">
      <c r="B5" s="119"/>
      <c r="C5" s="132" t="s">
        <v>110</v>
      </c>
      <c r="D5" s="131"/>
      <c r="E5" s="120"/>
      <c r="F5" s="121"/>
      <c r="G5" s="18"/>
      <c r="H5" s="139"/>
      <c r="I5" s="140"/>
    </row>
    <row r="6" spans="2:9" x14ac:dyDescent="0.25">
      <c r="B6" s="122" t="s">
        <v>103</v>
      </c>
      <c r="C6" s="123"/>
      <c r="D6" s="123"/>
      <c r="E6" s="123"/>
      <c r="F6" s="124"/>
      <c r="G6" s="3"/>
      <c r="H6" s="141"/>
      <c r="I6" s="142"/>
    </row>
    <row r="7" spans="2:9" ht="16.5" thickBot="1" x14ac:dyDescent="0.3">
      <c r="B7" s="91" t="s">
        <v>91</v>
      </c>
      <c r="C7" s="125"/>
      <c r="D7" s="125" t="s">
        <v>102</v>
      </c>
      <c r="E7" s="125">
        <f>I10</f>
        <v>0</v>
      </c>
      <c r="F7" s="92"/>
      <c r="G7" s="3"/>
      <c r="H7" s="4" t="s">
        <v>34</v>
      </c>
      <c r="I7" s="82"/>
    </row>
    <row r="8" spans="2:9" x14ac:dyDescent="0.25">
      <c r="B8" s="16" t="s">
        <v>2</v>
      </c>
      <c r="C8" s="61"/>
      <c r="D8" s="62"/>
      <c r="E8" s="63"/>
      <c r="F8" s="64"/>
      <c r="G8" s="3"/>
      <c r="H8" s="4"/>
      <c r="I8" s="82"/>
    </row>
    <row r="9" spans="2:9" x14ac:dyDescent="0.25">
      <c r="B9" s="4" t="s">
        <v>71</v>
      </c>
      <c r="C9" s="43"/>
      <c r="D9" s="44" t="s">
        <v>72</v>
      </c>
      <c r="E9" s="36">
        <f>I12</f>
        <v>0</v>
      </c>
      <c r="F9" s="52">
        <f>E9*C9</f>
        <v>0</v>
      </c>
      <c r="G9" s="3"/>
      <c r="H9" s="4" t="s">
        <v>35</v>
      </c>
      <c r="I9" s="82"/>
    </row>
    <row r="10" spans="2:9" x14ac:dyDescent="0.25">
      <c r="B10" s="4" t="s">
        <v>106</v>
      </c>
      <c r="C10" s="36" t="s">
        <v>81</v>
      </c>
      <c r="D10" s="45"/>
      <c r="E10" s="36"/>
      <c r="F10" s="52">
        <f>I32</f>
        <v>0</v>
      </c>
      <c r="G10" s="3"/>
      <c r="H10" s="4" t="s">
        <v>36</v>
      </c>
      <c r="I10" s="82"/>
    </row>
    <row r="11" spans="2:9" x14ac:dyDescent="0.25">
      <c r="B11" s="4" t="s">
        <v>3</v>
      </c>
      <c r="C11" s="5"/>
      <c r="D11" s="46" t="s">
        <v>45</v>
      </c>
      <c r="E11" s="36">
        <f>I10*I7</f>
        <v>0</v>
      </c>
      <c r="F11" s="52">
        <f>E11*C11</f>
        <v>0</v>
      </c>
      <c r="G11" s="7"/>
      <c r="H11" s="4" t="s">
        <v>46</v>
      </c>
      <c r="I11" s="85">
        <f>I9-I10</f>
        <v>0</v>
      </c>
    </row>
    <row r="12" spans="2:9" ht="16.5" thickBot="1" x14ac:dyDescent="0.3">
      <c r="B12" s="93" t="s">
        <v>4</v>
      </c>
      <c r="C12" s="94"/>
      <c r="D12" s="69" t="s">
        <v>50</v>
      </c>
      <c r="E12" s="48">
        <f>I10*2</f>
        <v>0</v>
      </c>
      <c r="F12" s="53">
        <f>E12*C12</f>
        <v>0</v>
      </c>
      <c r="G12" s="7"/>
      <c r="H12" s="40" t="s">
        <v>67</v>
      </c>
      <c r="I12" s="83"/>
    </row>
    <row r="13" spans="2:9" ht="17.25" thickTop="1" thickBot="1" x14ac:dyDescent="0.3">
      <c r="B13" s="6" t="s">
        <v>90</v>
      </c>
      <c r="C13" s="49"/>
      <c r="D13" s="49"/>
      <c r="E13" s="50"/>
      <c r="F13" s="54">
        <f>SUM(F9:F12)</f>
        <v>0</v>
      </c>
      <c r="G13" s="3"/>
      <c r="H13" s="40"/>
      <c r="I13" s="83"/>
    </row>
    <row r="14" spans="2:9" ht="16.5" thickTop="1" x14ac:dyDescent="0.25">
      <c r="B14" s="16"/>
      <c r="C14" s="17"/>
      <c r="D14" s="17"/>
      <c r="E14" s="47"/>
      <c r="F14" s="55"/>
      <c r="G14" s="3"/>
      <c r="H14" s="4" t="s">
        <v>68</v>
      </c>
      <c r="I14" s="83"/>
    </row>
    <row r="15" spans="2:9" x14ac:dyDescent="0.25">
      <c r="B15" s="2" t="s">
        <v>5</v>
      </c>
      <c r="C15" s="8"/>
      <c r="D15" s="8"/>
      <c r="E15" s="36"/>
      <c r="F15" s="52"/>
      <c r="G15" s="3"/>
      <c r="H15" s="41" t="s">
        <v>69</v>
      </c>
      <c r="I15" s="83"/>
    </row>
    <row r="16" spans="2:9" x14ac:dyDescent="0.25">
      <c r="B16" s="9" t="s">
        <v>6</v>
      </c>
      <c r="C16" s="5"/>
      <c r="D16" s="36" t="s">
        <v>26</v>
      </c>
      <c r="E16" s="36">
        <f>I9</f>
        <v>0</v>
      </c>
      <c r="F16" s="52">
        <f t="shared" ref="F16:F25" si="0">E16*C16</f>
        <v>0</v>
      </c>
      <c r="G16" s="3"/>
      <c r="H16" s="40" t="s">
        <v>79</v>
      </c>
      <c r="I16" s="88"/>
    </row>
    <row r="17" spans="2:9" x14ac:dyDescent="0.25">
      <c r="B17" s="79" t="s">
        <v>73</v>
      </c>
      <c r="C17" s="5"/>
      <c r="D17" s="78" t="s">
        <v>74</v>
      </c>
      <c r="E17" s="38">
        <f>I22</f>
        <v>0</v>
      </c>
      <c r="F17" s="52">
        <f t="shared" si="0"/>
        <v>0</v>
      </c>
      <c r="G17" s="3"/>
      <c r="H17" s="42" t="s">
        <v>70</v>
      </c>
      <c r="I17" s="86">
        <f>I14-I15</f>
        <v>0</v>
      </c>
    </row>
    <row r="18" spans="2:9" x14ac:dyDescent="0.25">
      <c r="B18" s="9" t="s">
        <v>24</v>
      </c>
      <c r="C18" s="5"/>
      <c r="D18" s="36" t="s">
        <v>27</v>
      </c>
      <c r="E18" s="36">
        <f>I7</f>
        <v>0</v>
      </c>
      <c r="F18" s="52">
        <f t="shared" si="0"/>
        <v>0</v>
      </c>
      <c r="G18" s="3"/>
      <c r="H18" s="143" t="s">
        <v>37</v>
      </c>
      <c r="I18" s="144"/>
    </row>
    <row r="19" spans="2:9" x14ac:dyDescent="0.25">
      <c r="B19" s="9" t="s">
        <v>8</v>
      </c>
      <c r="C19" s="10"/>
      <c r="D19" s="36" t="s">
        <v>89</v>
      </c>
      <c r="E19" s="39">
        <f>I16*1.17-5000*I11</f>
        <v>0</v>
      </c>
      <c r="F19" s="52">
        <f t="shared" si="0"/>
        <v>0</v>
      </c>
      <c r="G19" s="3"/>
      <c r="H19" s="81" t="s">
        <v>75</v>
      </c>
      <c r="I19" s="84"/>
    </row>
    <row r="20" spans="2:9" x14ac:dyDescent="0.25">
      <c r="B20" s="9" t="s">
        <v>28</v>
      </c>
      <c r="C20" s="10"/>
      <c r="D20" s="36" t="s">
        <v>29</v>
      </c>
      <c r="E20" s="39">
        <f>I15</f>
        <v>0</v>
      </c>
      <c r="F20" s="52">
        <f t="shared" si="0"/>
        <v>0</v>
      </c>
      <c r="G20" s="3"/>
      <c r="H20" s="40" t="s">
        <v>77</v>
      </c>
      <c r="I20" s="88"/>
    </row>
    <row r="21" spans="2:9" x14ac:dyDescent="0.25">
      <c r="B21" s="9" t="s">
        <v>9</v>
      </c>
      <c r="C21" s="1"/>
      <c r="D21" s="87" t="s">
        <v>10</v>
      </c>
      <c r="E21" s="38">
        <f>I19+I20+I21+I22+I24+I25+I26-I28</f>
        <v>0</v>
      </c>
      <c r="F21" s="52">
        <f t="shared" si="0"/>
        <v>0</v>
      </c>
      <c r="G21" s="3"/>
      <c r="H21" s="40" t="s">
        <v>76</v>
      </c>
      <c r="I21" s="88"/>
    </row>
    <row r="22" spans="2:9" x14ac:dyDescent="0.25">
      <c r="B22" s="95" t="s">
        <v>52</v>
      </c>
      <c r="C22" s="96"/>
      <c r="D22" s="87"/>
      <c r="E22" s="36">
        <f>I9</f>
        <v>0</v>
      </c>
      <c r="F22" s="52">
        <f t="shared" si="0"/>
        <v>0</v>
      </c>
      <c r="G22" s="3"/>
      <c r="H22" s="4" t="s">
        <v>51</v>
      </c>
      <c r="I22" s="84"/>
    </row>
    <row r="23" spans="2:9" x14ac:dyDescent="0.25">
      <c r="B23" s="97" t="s">
        <v>53</v>
      </c>
      <c r="C23" s="98"/>
      <c r="D23" s="27"/>
      <c r="E23" s="38">
        <f>I22</f>
        <v>0</v>
      </c>
      <c r="F23" s="52">
        <f t="shared" si="0"/>
        <v>0</v>
      </c>
      <c r="G23" s="3"/>
      <c r="H23" s="40" t="s">
        <v>56</v>
      </c>
      <c r="I23" s="84"/>
    </row>
    <row r="24" spans="2:9" x14ac:dyDescent="0.25">
      <c r="B24" s="9" t="s">
        <v>31</v>
      </c>
      <c r="C24" s="10"/>
      <c r="D24" s="29" t="s">
        <v>7</v>
      </c>
      <c r="E24" s="39">
        <f>F45</f>
        <v>0</v>
      </c>
      <c r="F24" s="52">
        <f t="shared" si="0"/>
        <v>0</v>
      </c>
      <c r="G24" s="15"/>
      <c r="H24" s="4" t="s">
        <v>38</v>
      </c>
      <c r="I24" s="84"/>
    </row>
    <row r="25" spans="2:9" x14ac:dyDescent="0.25">
      <c r="B25" s="9" t="s">
        <v>11</v>
      </c>
      <c r="C25" s="10"/>
      <c r="D25" s="27" t="s">
        <v>32</v>
      </c>
      <c r="E25" s="39">
        <f>I17</f>
        <v>0</v>
      </c>
      <c r="F25" s="52">
        <f t="shared" si="0"/>
        <v>0</v>
      </c>
      <c r="G25" s="7"/>
      <c r="H25" s="4" t="s">
        <v>39</v>
      </c>
      <c r="I25" s="84"/>
    </row>
    <row r="26" spans="2:9" x14ac:dyDescent="0.25">
      <c r="B26" s="79" t="s">
        <v>66</v>
      </c>
      <c r="C26" s="5"/>
      <c r="E26" s="78"/>
      <c r="F26" s="80">
        <f>I30</f>
        <v>0</v>
      </c>
      <c r="G26" s="7"/>
      <c r="H26" s="41" t="s">
        <v>40</v>
      </c>
      <c r="I26" s="84"/>
    </row>
    <row r="27" spans="2:9" ht="16.5" thickBot="1" x14ac:dyDescent="0.3">
      <c r="B27" s="11" t="s">
        <v>30</v>
      </c>
      <c r="C27" s="12"/>
      <c r="D27" s="30" t="s">
        <v>7</v>
      </c>
      <c r="E27" s="39">
        <f>F45</f>
        <v>0</v>
      </c>
      <c r="F27" s="52">
        <f>E27*C27</f>
        <v>0</v>
      </c>
      <c r="G27" s="7"/>
      <c r="H27" s="4" t="s">
        <v>41</v>
      </c>
      <c r="I27" s="84"/>
    </row>
    <row r="28" spans="2:9" ht="17.25" thickTop="1" thickBot="1" x14ac:dyDescent="0.3">
      <c r="B28" s="13" t="s">
        <v>12</v>
      </c>
      <c r="C28" s="14"/>
      <c r="D28" s="31"/>
      <c r="E28" s="50"/>
      <c r="F28" s="56">
        <f>SUM(F16:F27)</f>
        <v>0</v>
      </c>
      <c r="G28" s="7"/>
      <c r="H28" s="4" t="s">
        <v>48</v>
      </c>
      <c r="I28" s="84"/>
    </row>
    <row r="29" spans="2:9" ht="16.5" thickTop="1" x14ac:dyDescent="0.25">
      <c r="B29" s="2"/>
      <c r="C29" s="8"/>
      <c r="D29" s="28"/>
      <c r="E29" s="37"/>
      <c r="F29" s="57"/>
      <c r="G29" s="3"/>
      <c r="H29" s="40" t="s">
        <v>108</v>
      </c>
      <c r="I29" s="88"/>
    </row>
    <row r="30" spans="2:9" x14ac:dyDescent="0.25">
      <c r="B30" s="16" t="s">
        <v>13</v>
      </c>
      <c r="C30" s="17"/>
      <c r="D30" s="32"/>
      <c r="E30" s="37"/>
      <c r="F30" s="57"/>
      <c r="G30" s="3"/>
      <c r="H30" s="40" t="s">
        <v>66</v>
      </c>
      <c r="I30" s="83">
        <f>0.8*8*12*400*0.7*I10</f>
        <v>0</v>
      </c>
    </row>
    <row r="31" spans="2:9" x14ac:dyDescent="0.25">
      <c r="B31" s="99" t="s">
        <v>14</v>
      </c>
      <c r="C31" s="1"/>
      <c r="D31" s="32"/>
      <c r="E31" s="38">
        <f>I28</f>
        <v>0</v>
      </c>
      <c r="F31" s="52">
        <f t="shared" ref="F31:F43" si="1">E31*C31</f>
        <v>0</v>
      </c>
      <c r="G31" s="3"/>
      <c r="H31" s="90" t="s">
        <v>65</v>
      </c>
      <c r="I31" s="84"/>
    </row>
    <row r="32" spans="2:9" ht="16.5" thickBot="1" x14ac:dyDescent="0.3">
      <c r="B32" s="99" t="s">
        <v>15</v>
      </c>
      <c r="C32" s="1"/>
      <c r="D32" s="32"/>
      <c r="E32" s="38">
        <f>I27</f>
        <v>0</v>
      </c>
      <c r="F32" s="52">
        <f t="shared" si="1"/>
        <v>0</v>
      </c>
      <c r="G32" s="3"/>
      <c r="H32" s="91" t="s">
        <v>105</v>
      </c>
      <c r="I32" s="92"/>
    </row>
    <row r="33" spans="2:10" x14ac:dyDescent="0.25">
      <c r="B33" s="99" t="s">
        <v>80</v>
      </c>
      <c r="C33" s="1"/>
      <c r="D33" s="32"/>
      <c r="E33" s="38"/>
      <c r="F33" s="52">
        <f>E33*C33</f>
        <v>0</v>
      </c>
      <c r="G33" s="3"/>
    </row>
    <row r="34" spans="2:10" ht="16.5" thickBot="1" x14ac:dyDescent="0.3">
      <c r="B34" s="99" t="s">
        <v>78</v>
      </c>
      <c r="C34" s="1"/>
      <c r="D34" s="89"/>
      <c r="E34" s="38">
        <f>I24</f>
        <v>0</v>
      </c>
      <c r="F34" s="52">
        <f t="shared" si="1"/>
        <v>0</v>
      </c>
      <c r="G34" s="3"/>
      <c r="H34" s="24" t="s">
        <v>107</v>
      </c>
    </row>
    <row r="35" spans="2:10" x14ac:dyDescent="0.25">
      <c r="B35" s="81" t="s">
        <v>75</v>
      </c>
      <c r="C35" s="1"/>
      <c r="D35" s="78"/>
      <c r="E35" s="38">
        <f>I19</f>
        <v>0</v>
      </c>
      <c r="F35" s="52">
        <f t="shared" si="1"/>
        <v>0</v>
      </c>
      <c r="G35" s="3"/>
      <c r="H35" s="70" t="s">
        <v>59</v>
      </c>
      <c r="I35" s="71">
        <f>I17</f>
        <v>0</v>
      </c>
      <c r="J35" s="77"/>
    </row>
    <row r="36" spans="2:10" x14ac:dyDescent="0.25">
      <c r="B36" s="40" t="s">
        <v>77</v>
      </c>
      <c r="C36" s="1"/>
      <c r="D36" s="78"/>
      <c r="E36" s="38">
        <f>I20</f>
        <v>0</v>
      </c>
      <c r="F36" s="52">
        <f t="shared" si="1"/>
        <v>0</v>
      </c>
      <c r="G36" s="3"/>
      <c r="H36" s="4" t="s">
        <v>60</v>
      </c>
      <c r="I36" s="72">
        <f>F46</f>
        <v>0</v>
      </c>
    </row>
    <row r="37" spans="2:10" x14ac:dyDescent="0.25">
      <c r="B37" s="40" t="s">
        <v>76</v>
      </c>
      <c r="C37" s="1"/>
      <c r="D37" s="78"/>
      <c r="E37" s="38">
        <f>I21</f>
        <v>0</v>
      </c>
      <c r="F37" s="52">
        <f t="shared" si="1"/>
        <v>0</v>
      </c>
      <c r="G37" s="7"/>
      <c r="H37" s="73"/>
      <c r="I37" s="74"/>
    </row>
    <row r="38" spans="2:10" x14ac:dyDescent="0.25">
      <c r="B38" s="81" t="s">
        <v>54</v>
      </c>
      <c r="C38" s="1"/>
      <c r="D38" s="33" t="s">
        <v>25</v>
      </c>
      <c r="E38" s="38">
        <f>I22</f>
        <v>0</v>
      </c>
      <c r="F38" s="52">
        <f t="shared" si="1"/>
        <v>0</v>
      </c>
      <c r="G38" s="3"/>
      <c r="H38" s="108" t="s">
        <v>62</v>
      </c>
      <c r="I38" s="109">
        <f>+I35-I36</f>
        <v>0</v>
      </c>
    </row>
    <row r="39" spans="2:10" x14ac:dyDescent="0.25">
      <c r="B39" s="81" t="s">
        <v>55</v>
      </c>
      <c r="C39" s="100"/>
      <c r="D39" s="34" t="s">
        <v>33</v>
      </c>
      <c r="E39" s="38">
        <f>I23</f>
        <v>0</v>
      </c>
      <c r="F39" s="52">
        <f t="shared" si="1"/>
        <v>0</v>
      </c>
      <c r="G39" s="3"/>
      <c r="H39" s="108" t="s">
        <v>63</v>
      </c>
      <c r="I39" s="75" t="e">
        <f>I38/I36</f>
        <v>#DIV/0!</v>
      </c>
    </row>
    <row r="40" spans="2:10" x14ac:dyDescent="0.25">
      <c r="B40" s="99" t="s">
        <v>16</v>
      </c>
      <c r="C40" s="1"/>
      <c r="D40" s="34"/>
      <c r="E40" s="38">
        <f>I25</f>
        <v>0</v>
      </c>
      <c r="F40" s="52">
        <f t="shared" si="1"/>
        <v>0</v>
      </c>
      <c r="G40" s="3"/>
      <c r="H40" s="110"/>
      <c r="I40" s="111"/>
    </row>
    <row r="41" spans="2:10" x14ac:dyDescent="0.25">
      <c r="B41" s="99" t="s">
        <v>17</v>
      </c>
      <c r="C41" s="1"/>
      <c r="D41" s="34"/>
      <c r="E41" s="38">
        <f>I26</f>
        <v>0</v>
      </c>
      <c r="F41" s="52">
        <f t="shared" si="1"/>
        <v>0</v>
      </c>
      <c r="G41" s="20"/>
      <c r="H41" s="112" t="s">
        <v>64</v>
      </c>
      <c r="I41" s="113">
        <f>F48</f>
        <v>0</v>
      </c>
    </row>
    <row r="42" spans="2:10" x14ac:dyDescent="0.25">
      <c r="B42" s="99" t="s">
        <v>87</v>
      </c>
      <c r="C42" s="1"/>
      <c r="D42" s="101" t="s">
        <v>82</v>
      </c>
      <c r="E42" s="38">
        <f>I31</f>
        <v>0</v>
      </c>
      <c r="F42" s="52">
        <f t="shared" si="1"/>
        <v>0</v>
      </c>
      <c r="G42" s="3"/>
      <c r="H42" s="112" t="s">
        <v>57</v>
      </c>
      <c r="I42" s="109">
        <f>I41+I36</f>
        <v>0</v>
      </c>
    </row>
    <row r="43" spans="2:10" x14ac:dyDescent="0.25">
      <c r="B43" s="102" t="s">
        <v>86</v>
      </c>
      <c r="C43" s="103"/>
      <c r="D43" s="104" t="s">
        <v>88</v>
      </c>
      <c r="E43" s="105">
        <f>I31</f>
        <v>0</v>
      </c>
      <c r="F43" s="53">
        <f t="shared" si="1"/>
        <v>0</v>
      </c>
      <c r="G43" s="23"/>
      <c r="H43" s="114"/>
      <c r="I43" s="115"/>
    </row>
    <row r="44" spans="2:10" x14ac:dyDescent="0.25">
      <c r="B44" s="102" t="s">
        <v>109</v>
      </c>
      <c r="C44" s="103"/>
      <c r="D44" s="130"/>
      <c r="E44" s="105">
        <f>I29</f>
        <v>0</v>
      </c>
      <c r="F44" s="53">
        <f>E44*C44</f>
        <v>0</v>
      </c>
      <c r="G44" s="23"/>
      <c r="H44" s="114"/>
      <c r="I44" s="115"/>
    </row>
    <row r="45" spans="2:10" ht="16.5" thickBot="1" x14ac:dyDescent="0.3">
      <c r="B45" s="13" t="s">
        <v>18</v>
      </c>
      <c r="C45" s="14"/>
      <c r="D45" s="31"/>
      <c r="E45" s="106"/>
      <c r="F45" s="107">
        <f>SUM(F31:F44)</f>
        <v>0</v>
      </c>
      <c r="H45" s="110"/>
      <c r="I45" s="111"/>
    </row>
    <row r="46" spans="2:10" ht="17.25" thickTop="1" thickBot="1" x14ac:dyDescent="0.3">
      <c r="B46" s="13" t="s">
        <v>19</v>
      </c>
      <c r="C46" s="14"/>
      <c r="D46" s="31"/>
      <c r="E46" s="50"/>
      <c r="F46" s="56">
        <f>F45+F28+F13</f>
        <v>0</v>
      </c>
      <c r="H46" s="116" t="s">
        <v>58</v>
      </c>
      <c r="I46" s="117">
        <f>I35-I42</f>
        <v>0</v>
      </c>
    </row>
    <row r="47" spans="2:10" ht="17.25" thickTop="1" thickBot="1" x14ac:dyDescent="0.3">
      <c r="B47" s="2"/>
      <c r="C47" s="8"/>
      <c r="D47" s="28"/>
      <c r="E47" s="36"/>
      <c r="F47" s="52"/>
      <c r="H47" s="118" t="s">
        <v>61</v>
      </c>
      <c r="I47" s="76" t="e">
        <f>I46/I42</f>
        <v>#DIV/0!</v>
      </c>
    </row>
    <row r="48" spans="2:10" x14ac:dyDescent="0.25">
      <c r="B48" s="2" t="s">
        <v>20</v>
      </c>
      <c r="C48" s="19">
        <v>0.08</v>
      </c>
      <c r="D48" s="27" t="s">
        <v>21</v>
      </c>
      <c r="E48" s="39">
        <f>F46</f>
        <v>0</v>
      </c>
      <c r="F48" s="52">
        <f>E48*C48</f>
        <v>0</v>
      </c>
    </row>
    <row r="49" spans="2:6" ht="16.5" thickBot="1" x14ac:dyDescent="0.3">
      <c r="B49" s="65" t="s">
        <v>22</v>
      </c>
      <c r="C49" s="66"/>
      <c r="D49" s="51"/>
      <c r="E49" s="10"/>
      <c r="F49" s="58"/>
    </row>
    <row r="50" spans="2:6" ht="17.25" thickTop="1" thickBot="1" x14ac:dyDescent="0.3">
      <c r="B50" s="21" t="s">
        <v>23</v>
      </c>
      <c r="C50" s="22"/>
      <c r="D50" s="35"/>
      <c r="E50" s="59"/>
      <c r="F50" s="60">
        <f>F48+F46</f>
        <v>0</v>
      </c>
    </row>
    <row r="52" spans="2:6" x14ac:dyDescent="0.25">
      <c r="B52" s="26" t="s">
        <v>83</v>
      </c>
    </row>
    <row r="53" spans="2:6" x14ac:dyDescent="0.25">
      <c r="B53" s="26" t="s">
        <v>104</v>
      </c>
    </row>
    <row r="54" spans="2:6" x14ac:dyDescent="0.25">
      <c r="B54" s="26" t="s">
        <v>84</v>
      </c>
    </row>
    <row r="55" spans="2:6" x14ac:dyDescent="0.25">
      <c r="B55" s="146" t="s">
        <v>111</v>
      </c>
      <c r="C55" s="146"/>
      <c r="D55" s="146"/>
    </row>
    <row r="56" spans="2:6" x14ac:dyDescent="0.25">
      <c r="B56" s="26" t="s">
        <v>112</v>
      </c>
      <c r="C56" s="24"/>
    </row>
    <row r="57" spans="2:6" x14ac:dyDescent="0.25">
      <c r="B57" s="26" t="s">
        <v>85</v>
      </c>
      <c r="C57" s="24"/>
    </row>
    <row r="60" spans="2:6" x14ac:dyDescent="0.25">
      <c r="B60" s="145" t="s">
        <v>91</v>
      </c>
      <c r="C60" s="145"/>
      <c r="D60" s="145"/>
      <c r="E60" s="145"/>
    </row>
    <row r="61" spans="2:6" x14ac:dyDescent="0.25">
      <c r="B61" s="126" t="s">
        <v>92</v>
      </c>
      <c r="C61" s="127" t="s">
        <v>93</v>
      </c>
      <c r="D61" s="127" t="s">
        <v>94</v>
      </c>
      <c r="E61" s="127" t="s">
        <v>95</v>
      </c>
    </row>
    <row r="62" spans="2:6" x14ac:dyDescent="0.25">
      <c r="B62" s="129" t="s">
        <v>96</v>
      </c>
      <c r="C62" s="128">
        <v>15000</v>
      </c>
      <c r="D62" s="128">
        <v>180000</v>
      </c>
      <c r="E62" s="128">
        <v>180000</v>
      </c>
    </row>
    <row r="63" spans="2:6" x14ac:dyDescent="0.25">
      <c r="B63" s="129" t="s">
        <v>97</v>
      </c>
      <c r="C63" s="128">
        <v>12500</v>
      </c>
      <c r="D63" s="128">
        <v>150000</v>
      </c>
      <c r="E63" s="128">
        <v>330000</v>
      </c>
    </row>
    <row r="64" spans="2:6" x14ac:dyDescent="0.25">
      <c r="B64" s="129" t="s">
        <v>98</v>
      </c>
      <c r="C64" s="128">
        <v>10000</v>
      </c>
      <c r="D64" s="128">
        <v>160000</v>
      </c>
      <c r="E64" s="128">
        <v>490000</v>
      </c>
    </row>
    <row r="65" spans="2:5" x14ac:dyDescent="0.25">
      <c r="B65" s="129" t="s">
        <v>99</v>
      </c>
      <c r="C65" s="128">
        <v>8000</v>
      </c>
      <c r="D65" s="128">
        <v>320000</v>
      </c>
      <c r="E65" s="128">
        <v>810000</v>
      </c>
    </row>
    <row r="66" spans="2:5" x14ac:dyDescent="0.25">
      <c r="B66" s="129" t="s">
        <v>100</v>
      </c>
      <c r="C66" s="128">
        <v>6000</v>
      </c>
      <c r="D66" s="128">
        <v>420000</v>
      </c>
      <c r="E66" s="128">
        <v>1230000</v>
      </c>
    </row>
    <row r="67" spans="2:5" x14ac:dyDescent="0.25">
      <c r="B67" s="129" t="s">
        <v>101</v>
      </c>
      <c r="C67" s="128">
        <v>5000</v>
      </c>
      <c r="D67" s="78"/>
      <c r="E67" s="78"/>
    </row>
  </sheetData>
  <sheetProtection selectLockedCells="1"/>
  <mergeCells count="6">
    <mergeCell ref="B2:F2"/>
    <mergeCell ref="B3:D3"/>
    <mergeCell ref="H4:I6"/>
    <mergeCell ref="H18:I18"/>
    <mergeCell ref="B60:E60"/>
    <mergeCell ref="B55:D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370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Lior Ben Haim</cp:lastModifiedBy>
  <cp:lastPrinted>2019-10-28T08:26:26Z</cp:lastPrinted>
  <dcterms:created xsi:type="dcterms:W3CDTF">2019-09-23T05:47:02Z</dcterms:created>
  <dcterms:modified xsi:type="dcterms:W3CDTF">2024-12-04T13:05:56Z</dcterms:modified>
</cp:coreProperties>
</file>